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PC\Desktop\PRESUPUESTO ANDAMIOS\"/>
    </mc:Choice>
  </mc:AlternateContent>
  <xr:revisionPtr revIDLastSave="0" documentId="13_ncr:1_{0AC4FCDE-F4CC-4266-9397-ACF1BE6C1090}" xr6:coauthVersionLast="36" xr6:coauthVersionMax="47" xr10:uidLastSave="{00000000-0000-0000-0000-000000000000}"/>
  <workbookProtection workbookPassword="EA1B" lockStructure="1"/>
  <bookViews>
    <workbookView xWindow="0" yWindow="0" windowWidth="24000" windowHeight="9525" tabRatio="500" xr2:uid="{00000000-000D-0000-FFFF-FFFF00000000}"/>
  </bookViews>
  <sheets>
    <sheet name="PRESUPUESTOS" sheetId="1" r:id="rId1"/>
    <sheet name="TABLA KG" sheetId="2" state="hidden" r:id="rId2"/>
  </sheets>
  <definedNames>
    <definedName name="Listazona">PRESUPUESTOS!$K$6:$R$6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1" i="1" l="1"/>
  <c r="K21" i="1"/>
  <c r="L6" i="1" l="1"/>
  <c r="B13" i="2" l="1"/>
  <c r="C13" i="2"/>
  <c r="D13" i="2"/>
  <c r="E13" i="2"/>
  <c r="F13" i="2"/>
  <c r="G13" i="2"/>
  <c r="B14" i="2"/>
  <c r="C14" i="2"/>
  <c r="D14" i="2"/>
  <c r="E14" i="2"/>
  <c r="F14" i="2"/>
  <c r="G14" i="2"/>
  <c r="B15" i="2"/>
  <c r="C15" i="2"/>
  <c r="D15" i="2"/>
  <c r="E15" i="2"/>
  <c r="F15" i="2"/>
  <c r="G15" i="2"/>
  <c r="B16" i="2"/>
  <c r="C16" i="2"/>
  <c r="D16" i="2"/>
  <c r="E16" i="2"/>
  <c r="F16" i="2"/>
  <c r="G16" i="2"/>
  <c r="B17" i="2"/>
  <c r="C17" i="2"/>
  <c r="D17" i="2"/>
  <c r="E17" i="2"/>
  <c r="F17" i="2"/>
  <c r="G17" i="2"/>
  <c r="C12" i="2"/>
  <c r="D12" i="2"/>
  <c r="E12" i="2"/>
  <c r="F12" i="2"/>
  <c r="G12" i="2"/>
  <c r="B12" i="2"/>
  <c r="D29" i="1" l="1"/>
  <c r="M24" i="1"/>
  <c r="K22" i="1"/>
  <c r="L22" i="1"/>
  <c r="M22" i="1"/>
  <c r="N22" i="1"/>
  <c r="O22" i="1"/>
  <c r="P22" i="1"/>
  <c r="K23" i="1"/>
  <c r="L23" i="1"/>
  <c r="M23" i="1"/>
  <c r="N23" i="1"/>
  <c r="O23" i="1"/>
  <c r="P23" i="1"/>
  <c r="K24" i="1"/>
  <c r="L24" i="1"/>
  <c r="N24" i="1"/>
  <c r="O24" i="1"/>
  <c r="P24" i="1"/>
  <c r="K25" i="1"/>
  <c r="L25" i="1"/>
  <c r="M25" i="1"/>
  <c r="N25" i="1"/>
  <c r="O25" i="1"/>
  <c r="P25" i="1"/>
  <c r="K26" i="1"/>
  <c r="L26" i="1"/>
  <c r="M26" i="1"/>
  <c r="N26" i="1"/>
  <c r="O26" i="1"/>
  <c r="P26" i="1"/>
  <c r="L21" i="1"/>
  <c r="M21" i="1"/>
  <c r="N21" i="1"/>
  <c r="O21" i="1"/>
  <c r="P21" i="1"/>
  <c r="L31" i="1" l="1"/>
  <c r="L28" i="1"/>
  <c r="L30" i="1" s="1"/>
  <c r="L32" i="1" l="1"/>
</calcChain>
</file>

<file path=xl/sharedStrings.xml><?xml version="1.0" encoding="utf-8"?>
<sst xmlns="http://schemas.openxmlformats.org/spreadsheetml/2006/main" count="99" uniqueCount="32">
  <si>
    <t>CUERPOS</t>
  </si>
  <si>
    <t>3M</t>
  </si>
  <si>
    <t>2,5M</t>
  </si>
  <si>
    <t>2M</t>
  </si>
  <si>
    <t>1,5M</t>
  </si>
  <si>
    <t>1M</t>
  </si>
  <si>
    <t>0,73M</t>
  </si>
  <si>
    <t>TOTAL POR ANDAMIO</t>
  </si>
  <si>
    <t>CANTIDAD DESEADA</t>
  </si>
  <si>
    <t>CADIZ</t>
  </si>
  <si>
    <t>HUELVA</t>
  </si>
  <si>
    <t>TARIFAS</t>
  </si>
  <si>
    <t>PRESUPUESTOS</t>
  </si>
  <si>
    <t>MONTAJE:</t>
  </si>
  <si>
    <t>PESO TOTAL:</t>
  </si>
  <si>
    <t>SEVILLA (LA LUISIANA)</t>
  </si>
  <si>
    <t>SEVILLA (DOS HERMANAS)</t>
  </si>
  <si>
    <t>CORDOBA (EL TEJAR)</t>
  </si>
  <si>
    <t>MADRID (C/PEDRO DE VALDIVIA)</t>
  </si>
  <si>
    <t>PORTUGAL (FERREIRA DON ACENTEJO)</t>
  </si>
  <si>
    <t>PORTUGAL(VALPACOS)</t>
  </si>
  <si>
    <t>ANCHO ANDAMIO</t>
  </si>
  <si>
    <t>ZONA PORTES</t>
  </si>
  <si>
    <t>PESO MODULOS</t>
  </si>
  <si>
    <t>KILOS TOTALES</t>
  </si>
  <si>
    <t>←</t>
  </si>
  <si>
    <t>TOTAL PRESUPUESTO:</t>
  </si>
  <si>
    <t>Nº DE DÍAS ALQUILER:</t>
  </si>
  <si>
    <t>SUBTOTAL ANDAMIOS:</t>
  </si>
  <si>
    <t>PRESUPUESTO ANDAMIOS POR DÍA:</t>
  </si>
  <si>
    <t>PORTES
(Entrega y retorno)</t>
  </si>
  <si>
    <t>PRESUPUESTO PORTES(Entrega y retorno):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</si>
</sst>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&quot; €&quot;;[Red]\-#,##0.00&quot; €&quot;"/>
    <numFmt numFmtId="165" formatCode="#,##0\ &quot;KG&quot;"/>
    <numFmt numFmtId="166" formatCode="#,##0\ &quot;KG HASTA 3500 KG&quot;\ "/>
    <numFmt numFmtId="167" formatCode="#,##0\ &quot;KG HASTA 7500 KG&quot;\ "/>
    <numFmt numFmtId="168" formatCode="#,##0\ &quot;KG HASTA 12.000 KG&quot;\ "/>
    <numFmt numFmtId="169" formatCode="#,##0\ &quot;KG HASTA 25.000 KG&quot;"/>
    <numFmt numFmtId="170" formatCode="#,##0.00\ &quot;€&quot;"/>
  </numFmts>
  <fonts count="12" x14ac:knownFonts="1"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28"/>
      <color theme="1"/>
      <name val="Calibri"/>
      <family val="2"/>
    </font>
    <font>
      <sz val="11"/>
      <color theme="0" tint="-0.249977111117893"/>
      <name val="Calibri"/>
      <family val="2"/>
      <charset val="1"/>
    </font>
    <font>
      <b/>
      <sz val="14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theme="1" tint="4.9989318521683403E-2"/>
      <name val="Calibri"/>
      <family val="2"/>
    </font>
    <font>
      <sz val="8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1"/>
      <name val="Calibri"/>
      <family val="2"/>
    </font>
    <font>
      <b/>
      <sz val="14"/>
      <color theme="1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dotted">
        <color indexed="64"/>
      </right>
      <top style="medium">
        <color rgb="FFFF0000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rgb="FFFF0000"/>
      </top>
      <bottom style="dotted">
        <color indexed="64"/>
      </bottom>
      <diagonal/>
    </border>
    <border>
      <left style="dotted">
        <color indexed="64"/>
      </left>
      <right style="medium">
        <color rgb="FFFF0000"/>
      </right>
      <top style="medium">
        <color rgb="FFFF0000"/>
      </top>
      <bottom style="dotted">
        <color indexed="64"/>
      </bottom>
      <diagonal/>
    </border>
    <border>
      <left style="medium">
        <color rgb="FFFF0000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rgb="FFFF0000"/>
      </right>
      <top style="dotted">
        <color indexed="64"/>
      </top>
      <bottom style="dotted">
        <color indexed="64"/>
      </bottom>
      <diagonal/>
    </border>
    <border>
      <left style="medium">
        <color rgb="FFFF0000"/>
      </left>
      <right style="dotted">
        <color indexed="64"/>
      </right>
      <top style="dotted">
        <color indexed="64"/>
      </top>
      <bottom style="medium">
        <color rgb="FFFF000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rgb="FFFF0000"/>
      </bottom>
      <diagonal/>
    </border>
    <border>
      <left style="dotted">
        <color indexed="64"/>
      </left>
      <right style="medium">
        <color rgb="FFFF0000"/>
      </right>
      <top style="dotted">
        <color indexed="64"/>
      </top>
      <bottom style="medium">
        <color rgb="FFFF000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1" xfId="0" applyFill="1" applyBorder="1"/>
    <xf numFmtId="0" fontId="0" fillId="0" borderId="0" xfId="0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4" borderId="1" xfId="0" applyFill="1" applyBorder="1"/>
    <xf numFmtId="0" fontId="8" fillId="0" borderId="1" xfId="0" applyFont="1" applyBorder="1" applyAlignment="1"/>
    <xf numFmtId="0" fontId="8" fillId="0" borderId="1" xfId="0" applyFont="1" applyFill="1" applyBorder="1" applyAlignment="1"/>
    <xf numFmtId="0" fontId="8" fillId="0" borderId="1" xfId="0" applyFont="1" applyBorder="1"/>
    <xf numFmtId="0" fontId="8" fillId="0" borderId="1" xfId="0" applyNumberFormat="1" applyFont="1" applyBorder="1"/>
    <xf numFmtId="0" fontId="0" fillId="0" borderId="0" xfId="0" applyBorder="1"/>
    <xf numFmtId="0" fontId="8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  <xf numFmtId="0" fontId="3" fillId="5" borderId="4" xfId="0" applyFon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9" fillId="0" borderId="0" xfId="0" applyFont="1" applyAlignment="1">
      <alignment vertical="center"/>
    </xf>
    <xf numFmtId="0" fontId="0" fillId="11" borderId="7" xfId="0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10" borderId="7" xfId="0" applyNumberFormat="1" applyFill="1" applyBorder="1" applyAlignment="1">
      <alignment horizontal="center" vertical="center"/>
    </xf>
    <xf numFmtId="164" fontId="0" fillId="10" borderId="8" xfId="0" applyNumberFormat="1" applyFill="1" applyBorder="1" applyAlignment="1">
      <alignment horizontal="center" vertical="center"/>
    </xf>
    <xf numFmtId="164" fontId="0" fillId="10" borderId="9" xfId="0" applyNumberFormat="1" applyFill="1" applyBorder="1" applyAlignment="1">
      <alignment horizontal="center" vertical="center"/>
    </xf>
    <xf numFmtId="164" fontId="0" fillId="10" borderId="10" xfId="0" applyNumberFormat="1" applyFill="1" applyBorder="1" applyAlignment="1">
      <alignment horizontal="center" vertical="center"/>
    </xf>
    <xf numFmtId="164" fontId="0" fillId="10" borderId="11" xfId="0" applyNumberFormat="1" applyFill="1" applyBorder="1" applyAlignment="1">
      <alignment horizontal="center" vertical="center"/>
    </xf>
    <xf numFmtId="164" fontId="0" fillId="10" borderId="12" xfId="0" applyNumberFormat="1" applyFill="1" applyBorder="1" applyAlignment="1">
      <alignment horizontal="center" vertical="center"/>
    </xf>
    <xf numFmtId="164" fontId="0" fillId="10" borderId="13" xfId="0" applyNumberFormat="1" applyFill="1" applyBorder="1" applyAlignment="1">
      <alignment horizontal="center" vertical="center"/>
    </xf>
    <xf numFmtId="164" fontId="0" fillId="10" borderId="14" xfId="0" applyNumberFormat="1" applyFill="1" applyBorder="1" applyAlignment="1">
      <alignment horizontal="center" vertical="center"/>
    </xf>
    <xf numFmtId="164" fontId="0" fillId="10" borderId="15" xfId="0" applyNumberFormat="1" applyFill="1" applyBorder="1" applyAlignment="1">
      <alignment horizontal="center" vertical="center"/>
    </xf>
    <xf numFmtId="166" fontId="8" fillId="0" borderId="4" xfId="0" applyNumberFormat="1" applyFont="1" applyBorder="1" applyAlignment="1">
      <alignment horizontal="center" vertical="center"/>
    </xf>
    <xf numFmtId="167" fontId="8" fillId="0" borderId="4" xfId="0" applyNumberFormat="1" applyFont="1" applyBorder="1" applyAlignment="1">
      <alignment horizontal="center" vertical="center"/>
    </xf>
    <xf numFmtId="168" fontId="8" fillId="0" borderId="4" xfId="0" applyNumberFormat="1" applyFont="1" applyBorder="1" applyAlignment="1">
      <alignment horizontal="center" vertical="center"/>
    </xf>
    <xf numFmtId="169" fontId="8" fillId="0" borderId="4" xfId="0" applyNumberFormat="1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170" fontId="0" fillId="0" borderId="7" xfId="0" applyNumberFormat="1" applyBorder="1" applyAlignment="1">
      <alignment horizontal="center" vertical="center"/>
    </xf>
    <xf numFmtId="170" fontId="0" fillId="0" borderId="7" xfId="0" applyNumberFormat="1" applyFill="1" applyBorder="1" applyAlignment="1">
      <alignment horizontal="center" vertical="center"/>
    </xf>
    <xf numFmtId="170" fontId="0" fillId="0" borderId="8" xfId="0" applyNumberFormat="1" applyBorder="1" applyAlignment="1">
      <alignment horizontal="center" vertical="center"/>
    </xf>
    <xf numFmtId="170" fontId="0" fillId="0" borderId="9" xfId="0" applyNumberFormat="1" applyBorder="1" applyAlignment="1">
      <alignment horizontal="center" vertical="center"/>
    </xf>
    <xf numFmtId="170" fontId="0" fillId="0" borderId="9" xfId="0" applyNumberFormat="1" applyFill="1" applyBorder="1" applyAlignment="1">
      <alignment horizontal="center" vertical="center"/>
    </xf>
    <xf numFmtId="170" fontId="0" fillId="0" borderId="10" xfId="0" applyNumberFormat="1" applyBorder="1" applyAlignment="1">
      <alignment horizontal="center" vertical="center"/>
    </xf>
    <xf numFmtId="170" fontId="0" fillId="0" borderId="11" xfId="0" applyNumberFormat="1" applyBorder="1" applyAlignment="1">
      <alignment horizontal="center" vertical="center"/>
    </xf>
    <xf numFmtId="170" fontId="0" fillId="0" borderId="12" xfId="0" applyNumberFormat="1" applyBorder="1" applyAlignment="1">
      <alignment horizontal="center" vertical="center"/>
    </xf>
    <xf numFmtId="170" fontId="0" fillId="0" borderId="13" xfId="0" applyNumberFormat="1" applyBorder="1" applyAlignment="1">
      <alignment horizontal="center" vertical="center"/>
    </xf>
    <xf numFmtId="170" fontId="0" fillId="0" borderId="14" xfId="0" applyNumberFormat="1" applyBorder="1" applyAlignment="1">
      <alignment horizontal="center" vertical="center"/>
    </xf>
    <xf numFmtId="170" fontId="0" fillId="0" borderId="14" xfId="0" applyNumberFormat="1" applyFill="1" applyBorder="1" applyAlignment="1">
      <alignment horizontal="center" vertical="center"/>
    </xf>
    <xf numFmtId="170" fontId="0" fillId="0" borderId="15" xfId="0" applyNumberFormat="1" applyBorder="1" applyAlignment="1">
      <alignment horizontal="center" vertical="center"/>
    </xf>
    <xf numFmtId="0" fontId="0" fillId="11" borderId="24" xfId="0" applyFill="1" applyBorder="1" applyAlignment="1" applyProtection="1">
      <alignment horizontal="center" vertical="center"/>
      <protection locked="0"/>
    </xf>
    <xf numFmtId="0" fontId="0" fillId="11" borderId="25" xfId="0" applyFill="1" applyBorder="1" applyAlignment="1" applyProtection="1">
      <alignment horizontal="center" vertical="center"/>
      <protection locked="0"/>
    </xf>
    <xf numFmtId="0" fontId="0" fillId="11" borderId="26" xfId="0" applyFill="1" applyBorder="1" applyAlignment="1" applyProtection="1">
      <alignment horizontal="center" vertical="center"/>
      <protection locked="0"/>
    </xf>
    <xf numFmtId="0" fontId="0" fillId="11" borderId="27" xfId="0" applyFill="1" applyBorder="1" applyAlignment="1" applyProtection="1">
      <alignment horizontal="center" vertical="center"/>
      <protection locked="0"/>
    </xf>
    <xf numFmtId="0" fontId="0" fillId="11" borderId="28" xfId="0" applyFill="1" applyBorder="1" applyAlignment="1" applyProtection="1">
      <alignment horizontal="center" vertical="center"/>
      <protection locked="0"/>
    </xf>
    <xf numFmtId="0" fontId="0" fillId="11" borderId="29" xfId="0" applyFill="1" applyBorder="1" applyAlignment="1" applyProtection="1">
      <alignment horizontal="center" vertical="center"/>
      <protection locked="0"/>
    </xf>
    <xf numFmtId="0" fontId="0" fillId="11" borderId="30" xfId="0" applyFill="1" applyBorder="1" applyAlignment="1" applyProtection="1">
      <alignment horizontal="center" vertical="center"/>
      <protection locked="0"/>
    </xf>
    <xf numFmtId="0" fontId="0" fillId="11" borderId="31" xfId="0" applyFill="1" applyBorder="1" applyAlignment="1" applyProtection="1">
      <alignment horizontal="center" vertical="center"/>
      <protection locked="0"/>
    </xf>
    <xf numFmtId="0" fontId="1" fillId="12" borderId="4" xfId="0" applyFont="1" applyFill="1" applyBorder="1" applyAlignment="1">
      <alignment horizontal="center" vertical="center"/>
    </xf>
    <xf numFmtId="0" fontId="1" fillId="12" borderId="6" xfId="0" applyFont="1" applyFill="1" applyBorder="1"/>
    <xf numFmtId="0" fontId="1" fillId="12" borderId="6" xfId="0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70" fontId="4" fillId="9" borderId="16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4" fillId="6" borderId="17" xfId="0" applyNumberFormat="1" applyFont="1" applyFill="1" applyBorder="1" applyAlignment="1" applyProtection="1">
      <alignment horizontal="center" vertical="center"/>
      <protection locked="0"/>
    </xf>
    <xf numFmtId="1" fontId="4" fillId="6" borderId="18" xfId="0" applyNumberFormat="1" applyFont="1" applyFill="1" applyBorder="1" applyAlignment="1" applyProtection="1">
      <alignment horizontal="center" vertical="center"/>
      <protection locked="0"/>
    </xf>
    <xf numFmtId="1" fontId="4" fillId="6" borderId="19" xfId="0" applyNumberFormat="1" applyFont="1" applyFill="1" applyBorder="1" applyAlignment="1" applyProtection="1">
      <alignment horizontal="center" vertical="center"/>
      <protection locked="0"/>
    </xf>
    <xf numFmtId="165" fontId="4" fillId="9" borderId="20" xfId="0" applyNumberFormat="1" applyFont="1" applyFill="1" applyBorder="1" applyAlignment="1" applyProtection="1">
      <alignment horizontal="center" vertical="center"/>
    </xf>
    <xf numFmtId="164" fontId="4" fillId="6" borderId="21" xfId="0" applyNumberFormat="1" applyFont="1" applyFill="1" applyBorder="1" applyAlignment="1" applyProtection="1">
      <alignment horizontal="center" vertical="center"/>
      <protection locked="0"/>
    </xf>
    <xf numFmtId="164" fontId="4" fillId="6" borderId="22" xfId="0" applyNumberFormat="1" applyFont="1" applyFill="1" applyBorder="1" applyAlignment="1" applyProtection="1">
      <alignment horizontal="center" vertical="center"/>
      <protection locked="0"/>
    </xf>
    <xf numFmtId="164" fontId="4" fillId="6" borderId="23" xfId="0" applyNumberFormat="1" applyFont="1" applyFill="1" applyBorder="1" applyAlignment="1" applyProtection="1">
      <alignment horizontal="center" vertical="center"/>
      <protection locked="0"/>
    </xf>
    <xf numFmtId="0" fontId="10" fillId="8" borderId="1" xfId="0" applyFont="1" applyFill="1" applyBorder="1" applyAlignment="1">
      <alignment horizontal="center" vertical="center"/>
    </xf>
    <xf numFmtId="170" fontId="10" fillId="8" borderId="1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164" fontId="4" fillId="9" borderId="6" xfId="0" applyNumberFormat="1" applyFont="1" applyFill="1" applyBorder="1" applyAlignment="1">
      <alignment horizontal="center" vertical="center"/>
    </xf>
    <xf numFmtId="170" fontId="4" fillId="9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$D$30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133350</xdr:colOff>
          <xdr:row>29</xdr:row>
          <xdr:rowOff>142875</xdr:rowOff>
        </xdr:from>
        <xdr:to>
          <xdr:col>4</xdr:col>
          <xdr:colOff>238125</xdr:colOff>
          <xdr:row>29</xdr:row>
          <xdr:rowOff>361950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Sin montaje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381000</xdr:colOff>
          <xdr:row>29</xdr:row>
          <xdr:rowOff>123825</xdr:rowOff>
        </xdr:from>
        <xdr:to>
          <xdr:col>5</xdr:col>
          <xdr:colOff>666750</xdr:colOff>
          <xdr:row>29</xdr:row>
          <xdr:rowOff>371475</xdr:rowOff>
        </xdr:to>
        <xdr:sp macro="" textlink="">
          <xdr:nvSpPr>
            <xdr:cNvPr id="1026" name="Option Button 2" descr="Con montaje (SOLICITAR COTIZACIÓN AL EQUIPO COMERCIAL)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 montaje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47"/>
  <sheetViews>
    <sheetView showGridLines="0" tabSelected="1" zoomScale="80" zoomScaleNormal="80" workbookViewId="0">
      <selection activeCell="G25" sqref="G25"/>
    </sheetView>
  </sheetViews>
  <sheetFormatPr baseColWidth="10" defaultColWidth="10.7109375" defaultRowHeight="15" customHeight="1" x14ac:dyDescent="0.25"/>
  <cols>
    <col min="1" max="1" width="5" customWidth="1"/>
    <col min="2" max="2" width="10.7109375" style="13"/>
    <col min="9" max="9" width="8.7109375" customWidth="1"/>
    <col min="10" max="10" width="27.5703125" customWidth="1"/>
    <col min="11" max="15" width="22" customWidth="1"/>
    <col min="16" max="16" width="23.85546875" customWidth="1"/>
    <col min="17" max="17" width="25.28515625" customWidth="1"/>
    <col min="18" max="18" width="22" customWidth="1"/>
  </cols>
  <sheetData>
    <row r="3" spans="2:18" ht="15" customHeight="1" x14ac:dyDescent="0.25">
      <c r="B3" s="73" t="s">
        <v>11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5"/>
    </row>
    <row r="4" spans="2:18" ht="15" customHeight="1" x14ac:dyDescent="0.25">
      <c r="B4" s="76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</row>
    <row r="6" spans="2:18" ht="35.25" customHeight="1" x14ac:dyDescent="0.25">
      <c r="B6" s="4" t="s">
        <v>0</v>
      </c>
      <c r="C6" s="71" t="s">
        <v>21</v>
      </c>
      <c r="D6" s="71"/>
      <c r="E6" s="71"/>
      <c r="F6" s="71"/>
      <c r="G6" s="71"/>
      <c r="H6" s="71"/>
      <c r="J6" s="11" t="s">
        <v>30</v>
      </c>
      <c r="K6" s="46" t="s">
        <v>9</v>
      </c>
      <c r="L6" s="46" t="str">
        <f>'TABLA KG'!A22</f>
        <v>SEVILLA (LA LUISIANA)</v>
      </c>
      <c r="M6" s="46" t="s">
        <v>16</v>
      </c>
      <c r="N6" s="46" t="s">
        <v>10</v>
      </c>
      <c r="O6" s="46" t="s">
        <v>17</v>
      </c>
      <c r="P6" s="46" t="s">
        <v>18</v>
      </c>
      <c r="Q6" s="46" t="s">
        <v>19</v>
      </c>
      <c r="R6" s="46" t="s">
        <v>20</v>
      </c>
    </row>
    <row r="7" spans="2:18" ht="22.5" customHeight="1" x14ac:dyDescent="0.25">
      <c r="B7" s="12"/>
      <c r="C7" s="23" t="s">
        <v>1</v>
      </c>
      <c r="D7" s="23" t="s">
        <v>2</v>
      </c>
      <c r="E7" s="23" t="s">
        <v>3</v>
      </c>
      <c r="F7" s="23" t="s">
        <v>4</v>
      </c>
      <c r="G7" s="23" t="s">
        <v>5</v>
      </c>
      <c r="H7" s="23" t="s">
        <v>6</v>
      </c>
      <c r="J7" s="42">
        <v>1</v>
      </c>
      <c r="K7" s="49">
        <v>390</v>
      </c>
      <c r="L7" s="50">
        <v>780</v>
      </c>
      <c r="M7" s="51">
        <v>520</v>
      </c>
      <c r="N7" s="50">
        <v>780</v>
      </c>
      <c r="O7" s="50">
        <v>650</v>
      </c>
      <c r="P7" s="50">
        <v>2080</v>
      </c>
      <c r="Q7" s="50">
        <v>1040</v>
      </c>
      <c r="R7" s="52">
        <v>2470</v>
      </c>
    </row>
    <row r="8" spans="2:18" ht="22.5" customHeight="1" x14ac:dyDescent="0.25">
      <c r="B8" s="22" t="s">
        <v>1</v>
      </c>
      <c r="C8" s="25">
        <v>7.1630000000000003</v>
      </c>
      <c r="D8" s="26">
        <v>6.8250000000000002</v>
      </c>
      <c r="E8" s="26">
        <v>6.5910000000000002</v>
      </c>
      <c r="F8" s="26">
        <v>6.4089999999999998</v>
      </c>
      <c r="G8" s="26">
        <v>6.24</v>
      </c>
      <c r="H8" s="27">
        <v>5.9279999999999999</v>
      </c>
      <c r="J8" s="43">
        <v>3501</v>
      </c>
      <c r="K8" s="53">
        <v>650</v>
      </c>
      <c r="L8" s="47">
        <v>1040</v>
      </c>
      <c r="M8" s="48">
        <v>780</v>
      </c>
      <c r="N8" s="47">
        <v>988</v>
      </c>
      <c r="O8" s="47">
        <v>910</v>
      </c>
      <c r="P8" s="47">
        <v>3120</v>
      </c>
      <c r="Q8" s="47">
        <v>1560</v>
      </c>
      <c r="R8" s="54">
        <v>3510</v>
      </c>
    </row>
    <row r="9" spans="2:18" ht="22.5" customHeight="1" x14ac:dyDescent="0.25">
      <c r="B9" s="22" t="s">
        <v>2</v>
      </c>
      <c r="C9" s="28">
        <v>6.851</v>
      </c>
      <c r="D9" s="24">
        <v>6.6950000000000003</v>
      </c>
      <c r="E9" s="24">
        <v>6.5259999999999998</v>
      </c>
      <c r="F9" s="24">
        <v>6.2789999999999999</v>
      </c>
      <c r="G9" s="24">
        <v>6.06</v>
      </c>
      <c r="H9" s="29">
        <v>5.5250000000000004</v>
      </c>
      <c r="J9" s="44">
        <v>7501</v>
      </c>
      <c r="K9" s="53">
        <v>780</v>
      </c>
      <c r="L9" s="47">
        <v>1430</v>
      </c>
      <c r="M9" s="48">
        <v>1170</v>
      </c>
      <c r="N9" s="47">
        <v>1690</v>
      </c>
      <c r="O9" s="47">
        <v>1560</v>
      </c>
      <c r="P9" s="47">
        <v>4680</v>
      </c>
      <c r="Q9" s="47">
        <v>2340</v>
      </c>
      <c r="R9" s="54">
        <v>5070</v>
      </c>
    </row>
    <row r="10" spans="2:18" ht="22.5" customHeight="1" x14ac:dyDescent="0.25">
      <c r="B10" s="22" t="s">
        <v>3</v>
      </c>
      <c r="C10" s="28">
        <v>6.5650000000000004</v>
      </c>
      <c r="D10" s="24">
        <v>6.4610000000000003</v>
      </c>
      <c r="E10" s="24">
        <v>6.0060000000000002</v>
      </c>
      <c r="F10" s="24">
        <v>5.8630000000000004</v>
      </c>
      <c r="G10" s="24">
        <v>5.72</v>
      </c>
      <c r="H10" s="29">
        <v>5.4729999999999999</v>
      </c>
      <c r="J10" s="45">
        <v>12001</v>
      </c>
      <c r="K10" s="55">
        <v>1560</v>
      </c>
      <c r="L10" s="56">
        <v>2210</v>
      </c>
      <c r="M10" s="57">
        <v>1950</v>
      </c>
      <c r="N10" s="56">
        <v>2340</v>
      </c>
      <c r="O10" s="56">
        <v>2210</v>
      </c>
      <c r="P10" s="56">
        <v>7800</v>
      </c>
      <c r="Q10" s="56">
        <v>3900</v>
      </c>
      <c r="R10" s="58">
        <v>8580</v>
      </c>
    </row>
    <row r="11" spans="2:18" ht="22.5" customHeight="1" x14ac:dyDescent="0.25">
      <c r="B11" s="22" t="s">
        <v>4</v>
      </c>
      <c r="C11" s="28">
        <v>6.3570000000000002</v>
      </c>
      <c r="D11" s="24">
        <v>6.0190000000000001</v>
      </c>
      <c r="E11" s="24">
        <v>5.8369999999999997</v>
      </c>
      <c r="F11" s="24">
        <v>5.55</v>
      </c>
      <c r="G11" s="24">
        <v>5.3559999999999999</v>
      </c>
      <c r="H11" s="29">
        <v>5.17</v>
      </c>
    </row>
    <row r="12" spans="2:18" ht="22.5" customHeight="1" x14ac:dyDescent="0.25">
      <c r="B12" s="22" t="s">
        <v>5</v>
      </c>
      <c r="C12" s="28">
        <v>5.8369999999999997</v>
      </c>
      <c r="D12" s="24">
        <v>5.5380000000000003</v>
      </c>
      <c r="E12" s="24">
        <v>5.29</v>
      </c>
      <c r="F12" s="24">
        <v>5.1479999999999997</v>
      </c>
      <c r="G12" s="24">
        <v>4.8600000000000003</v>
      </c>
      <c r="H12" s="29">
        <v>4.6900000000000004</v>
      </c>
      <c r="K12" s="72"/>
      <c r="L12" s="72"/>
      <c r="M12" s="72"/>
      <c r="N12" s="72"/>
      <c r="O12" s="72"/>
    </row>
    <row r="13" spans="2:18" ht="22.5" customHeight="1" x14ac:dyDescent="0.25">
      <c r="B13" s="22" t="s">
        <v>6</v>
      </c>
      <c r="C13" s="30">
        <v>4.5369999999999999</v>
      </c>
      <c r="D13" s="31">
        <v>4.2510000000000003</v>
      </c>
      <c r="E13" s="31">
        <v>4.0949999999999998</v>
      </c>
      <c r="F13" s="31">
        <v>3.86</v>
      </c>
      <c r="G13" s="31">
        <v>3.52</v>
      </c>
      <c r="H13" s="32">
        <v>3.4580000000000002</v>
      </c>
      <c r="K13" s="72"/>
      <c r="L13" s="72"/>
      <c r="M13" s="72"/>
      <c r="N13" s="72"/>
      <c r="O13" s="72"/>
      <c r="P13" s="2"/>
    </row>
    <row r="15" spans="2:18" ht="15" customHeight="1" x14ac:dyDescent="0.25">
      <c r="B15" s="73" t="s">
        <v>12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5"/>
    </row>
    <row r="16" spans="2:18" ht="15" customHeight="1" x14ac:dyDescent="0.25">
      <c r="B16" s="76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/>
    </row>
    <row r="18" spans="2:17" ht="36.75" customHeight="1" x14ac:dyDescent="0.25">
      <c r="B18" s="83" t="s">
        <v>8</v>
      </c>
      <c r="C18" s="83"/>
      <c r="D18" s="83"/>
      <c r="E18" s="83"/>
      <c r="F18" s="83"/>
      <c r="G18" s="83"/>
      <c r="H18" s="83"/>
      <c r="J18" s="84" t="s">
        <v>7</v>
      </c>
      <c r="K18" s="84"/>
      <c r="L18" s="84"/>
      <c r="M18" s="84"/>
      <c r="N18" s="84"/>
      <c r="O18" s="84"/>
      <c r="P18" s="84"/>
    </row>
    <row r="19" spans="2:17" x14ac:dyDescent="0.25">
      <c r="B19" s="4" t="s">
        <v>0</v>
      </c>
      <c r="C19" s="71" t="s">
        <v>21</v>
      </c>
      <c r="D19" s="71"/>
      <c r="E19" s="71"/>
      <c r="F19" s="71"/>
      <c r="G19" s="71"/>
      <c r="H19" s="71"/>
      <c r="J19" s="4" t="s">
        <v>0</v>
      </c>
      <c r="K19" s="71" t="s">
        <v>21</v>
      </c>
      <c r="L19" s="71"/>
      <c r="M19" s="71"/>
      <c r="N19" s="71"/>
      <c r="O19" s="71"/>
      <c r="P19" s="71"/>
    </row>
    <row r="20" spans="2:17" ht="15.75" thickBot="1" x14ac:dyDescent="0.3">
      <c r="B20" s="14"/>
      <c r="C20" s="68" t="s">
        <v>1</v>
      </c>
      <c r="D20" s="68" t="s">
        <v>2</v>
      </c>
      <c r="E20" s="68" t="s">
        <v>3</v>
      </c>
      <c r="F20" s="68" t="s">
        <v>4</v>
      </c>
      <c r="G20" s="68" t="s">
        <v>5</v>
      </c>
      <c r="H20" s="68" t="s">
        <v>6</v>
      </c>
      <c r="J20" s="1"/>
      <c r="K20" s="69" t="s">
        <v>1</v>
      </c>
      <c r="L20" s="69" t="s">
        <v>2</v>
      </c>
      <c r="M20" s="69" t="s">
        <v>3</v>
      </c>
      <c r="N20" s="69" t="s">
        <v>4</v>
      </c>
      <c r="O20" s="69" t="s">
        <v>5</v>
      </c>
      <c r="P20" s="69" t="s">
        <v>6</v>
      </c>
    </row>
    <row r="21" spans="2:17" ht="24" customHeight="1" x14ac:dyDescent="0.25">
      <c r="B21" s="67" t="s">
        <v>1</v>
      </c>
      <c r="C21" s="59"/>
      <c r="D21" s="60"/>
      <c r="E21" s="60"/>
      <c r="F21" s="60"/>
      <c r="G21" s="60"/>
      <c r="H21" s="61"/>
      <c r="I21" s="20" t="s">
        <v>25</v>
      </c>
      <c r="J21" s="67" t="s">
        <v>1</v>
      </c>
      <c r="K21" s="34">
        <f t="shared" ref="K21:P26" si="0">C8*C21</f>
        <v>0</v>
      </c>
      <c r="L21" s="35">
        <f t="shared" si="0"/>
        <v>0</v>
      </c>
      <c r="M21" s="35">
        <f t="shared" si="0"/>
        <v>0</v>
      </c>
      <c r="N21" s="35">
        <f t="shared" si="0"/>
        <v>0</v>
      </c>
      <c r="O21" s="35">
        <f t="shared" si="0"/>
        <v>0</v>
      </c>
      <c r="P21" s="36">
        <f t="shared" si="0"/>
        <v>0</v>
      </c>
    </row>
    <row r="22" spans="2:17" ht="24" customHeight="1" x14ac:dyDescent="0.25">
      <c r="B22" s="67" t="s">
        <v>2</v>
      </c>
      <c r="C22" s="62"/>
      <c r="D22" s="21"/>
      <c r="E22" s="21"/>
      <c r="F22" s="21"/>
      <c r="G22" s="21"/>
      <c r="H22" s="63"/>
      <c r="J22" s="67" t="s">
        <v>2</v>
      </c>
      <c r="K22" s="37">
        <f t="shared" si="0"/>
        <v>0</v>
      </c>
      <c r="L22" s="33">
        <f t="shared" si="0"/>
        <v>0</v>
      </c>
      <c r="M22" s="33">
        <f t="shared" si="0"/>
        <v>0</v>
      </c>
      <c r="N22" s="33">
        <f t="shared" si="0"/>
        <v>0</v>
      </c>
      <c r="O22" s="33">
        <f t="shared" si="0"/>
        <v>0</v>
      </c>
      <c r="P22" s="38">
        <f t="shared" si="0"/>
        <v>0</v>
      </c>
    </row>
    <row r="23" spans="2:17" ht="24" customHeight="1" x14ac:dyDescent="0.25">
      <c r="B23" s="67" t="s">
        <v>3</v>
      </c>
      <c r="C23" s="62"/>
      <c r="D23" s="21"/>
      <c r="E23" s="21"/>
      <c r="F23" s="21"/>
      <c r="G23" s="21"/>
      <c r="H23" s="63"/>
      <c r="J23" s="67" t="s">
        <v>3</v>
      </c>
      <c r="K23" s="37">
        <f t="shared" si="0"/>
        <v>0</v>
      </c>
      <c r="L23" s="33">
        <f t="shared" si="0"/>
        <v>0</v>
      </c>
      <c r="M23" s="33">
        <f t="shared" si="0"/>
        <v>0</v>
      </c>
      <c r="N23" s="33">
        <f t="shared" si="0"/>
        <v>0</v>
      </c>
      <c r="O23" s="33">
        <f t="shared" si="0"/>
        <v>0</v>
      </c>
      <c r="P23" s="38">
        <f t="shared" si="0"/>
        <v>0</v>
      </c>
    </row>
    <row r="24" spans="2:17" ht="24" customHeight="1" x14ac:dyDescent="0.25">
      <c r="B24" s="67" t="s">
        <v>4</v>
      </c>
      <c r="C24" s="62"/>
      <c r="D24" s="21"/>
      <c r="E24" s="21"/>
      <c r="F24" s="21"/>
      <c r="G24" s="21"/>
      <c r="H24" s="63"/>
      <c r="J24" s="67" t="s">
        <v>4</v>
      </c>
      <c r="K24" s="37">
        <f t="shared" si="0"/>
        <v>0</v>
      </c>
      <c r="L24" s="33">
        <f t="shared" si="0"/>
        <v>0</v>
      </c>
      <c r="M24" s="33">
        <f t="shared" si="0"/>
        <v>0</v>
      </c>
      <c r="N24" s="33">
        <f t="shared" si="0"/>
        <v>0</v>
      </c>
      <c r="O24" s="33">
        <f t="shared" si="0"/>
        <v>0</v>
      </c>
      <c r="P24" s="38">
        <f t="shared" si="0"/>
        <v>0</v>
      </c>
    </row>
    <row r="25" spans="2:17" ht="24" customHeight="1" x14ac:dyDescent="0.25">
      <c r="B25" s="67" t="s">
        <v>5</v>
      </c>
      <c r="C25" s="62"/>
      <c r="D25" s="21"/>
      <c r="E25" s="21"/>
      <c r="F25" s="21"/>
      <c r="G25" s="21"/>
      <c r="H25" s="63"/>
      <c r="J25" s="67" t="s">
        <v>5</v>
      </c>
      <c r="K25" s="37">
        <f t="shared" si="0"/>
        <v>0</v>
      </c>
      <c r="L25" s="33">
        <f t="shared" si="0"/>
        <v>0</v>
      </c>
      <c r="M25" s="33">
        <f t="shared" si="0"/>
        <v>0</v>
      </c>
      <c r="N25" s="33">
        <f t="shared" si="0"/>
        <v>0</v>
      </c>
      <c r="O25" s="33">
        <f t="shared" si="0"/>
        <v>0</v>
      </c>
      <c r="P25" s="38">
        <f t="shared" si="0"/>
        <v>0</v>
      </c>
    </row>
    <row r="26" spans="2:17" ht="24" customHeight="1" thickBot="1" x14ac:dyDescent="0.3">
      <c r="B26" s="67" t="s">
        <v>6</v>
      </c>
      <c r="C26" s="64"/>
      <c r="D26" s="65"/>
      <c r="E26" s="65"/>
      <c r="F26" s="65"/>
      <c r="G26" s="65"/>
      <c r="H26" s="66"/>
      <c r="J26" s="67" t="s">
        <v>6</v>
      </c>
      <c r="K26" s="39">
        <f t="shared" si="0"/>
        <v>0</v>
      </c>
      <c r="L26" s="40">
        <f t="shared" si="0"/>
        <v>0</v>
      </c>
      <c r="M26" s="40">
        <f t="shared" si="0"/>
        <v>0</v>
      </c>
      <c r="N26" s="40">
        <f t="shared" si="0"/>
        <v>0</v>
      </c>
      <c r="O26" s="40">
        <f t="shared" si="0"/>
        <v>0</v>
      </c>
      <c r="P26" s="41">
        <f t="shared" si="0"/>
        <v>0</v>
      </c>
    </row>
    <row r="27" spans="2:17" ht="15" customHeight="1" thickBot="1" x14ac:dyDescent="0.3"/>
    <row r="28" spans="2:17" ht="39.75" customHeight="1" thickBot="1" x14ac:dyDescent="0.3">
      <c r="B28" s="81" t="s">
        <v>22</v>
      </c>
      <c r="C28" s="82"/>
      <c r="D28" s="89"/>
      <c r="E28" s="90"/>
      <c r="F28" s="90"/>
      <c r="G28" s="90"/>
      <c r="H28" s="91"/>
      <c r="I28" s="20" t="s">
        <v>25</v>
      </c>
      <c r="J28" s="79" t="s">
        <v>29</v>
      </c>
      <c r="K28" s="79"/>
      <c r="L28" s="96">
        <f>SUM($K$21:$P$26)</f>
        <v>0</v>
      </c>
      <c r="M28" s="96"/>
      <c r="N28" s="96"/>
      <c r="O28" s="96"/>
      <c r="P28" s="96"/>
    </row>
    <row r="29" spans="2:17" ht="39.75" customHeight="1" thickBot="1" x14ac:dyDescent="0.3">
      <c r="B29" s="81" t="s">
        <v>14</v>
      </c>
      <c r="C29" s="81"/>
      <c r="D29" s="88" t="str">
        <f>IF(SUM('TABLA KG'!B12:G17)=0,"",SUM('TABLA KG'!B12:G17))</f>
        <v/>
      </c>
      <c r="E29" s="88"/>
      <c r="F29" s="88"/>
      <c r="G29" s="88"/>
      <c r="H29" s="88"/>
      <c r="J29" s="79" t="s">
        <v>27</v>
      </c>
      <c r="K29" s="95"/>
      <c r="L29" s="85">
        <v>1</v>
      </c>
      <c r="M29" s="86"/>
      <c r="N29" s="86"/>
      <c r="O29" s="86"/>
      <c r="P29" s="87"/>
      <c r="Q29" s="20" t="s">
        <v>25</v>
      </c>
    </row>
    <row r="30" spans="2:17" ht="39.75" customHeight="1" x14ac:dyDescent="0.25">
      <c r="B30" s="81" t="s">
        <v>13</v>
      </c>
      <c r="C30" s="82"/>
      <c r="D30" s="17">
        <v>1</v>
      </c>
      <c r="E30" s="18"/>
      <c r="F30" s="18"/>
      <c r="G30" s="18"/>
      <c r="H30" s="19"/>
      <c r="J30" s="79" t="s">
        <v>28</v>
      </c>
      <c r="K30" s="79"/>
      <c r="L30" s="80">
        <f>PRODUCT(L28:P29)</f>
        <v>0</v>
      </c>
      <c r="M30" s="80"/>
      <c r="N30" s="80"/>
      <c r="O30" s="80"/>
      <c r="P30" s="80"/>
    </row>
    <row r="31" spans="2:17" ht="39.75" customHeight="1" x14ac:dyDescent="0.25">
      <c r="D31" s="94" t="str">
        <f>IF($D$30=1,"","PARA LA COTIZACIÓN DEL MONTAJE RUEGO PONERSE EN CONTACTO CON EL EQUIPO COMERCIAL DE RAME")</f>
        <v/>
      </c>
      <c r="E31" s="94"/>
      <c r="F31" s="94"/>
      <c r="G31" s="94"/>
      <c r="H31" s="94"/>
      <c r="J31" s="79" t="s">
        <v>31</v>
      </c>
      <c r="K31" s="79"/>
      <c r="L31" s="97" t="str">
        <f>IFERROR(IF(D29=0,"INTRODUCIR ZONA PORTES Y CANTIDAD DE CUERPOS DE ANDAMIOS",VLOOKUP(D29,J7:R10,VLOOKUP(D28,'TABLA KG'!A21:B28,2,FALSE),TRUE)),"INTRODUCIR ZONA PORTES Y CANTIDAD DE CUERPOS DE ANDAMIOS")</f>
        <v>INTRODUCIR ZONA PORTES Y CANTIDAD DE CUERPOS DE ANDAMIOS</v>
      </c>
      <c r="M31" s="97"/>
      <c r="N31" s="97"/>
      <c r="O31" s="97"/>
      <c r="P31" s="97"/>
    </row>
    <row r="32" spans="2:17" ht="39.75" customHeight="1" x14ac:dyDescent="0.25">
      <c r="C32" s="16"/>
      <c r="D32" s="70"/>
      <c r="E32" s="70"/>
      <c r="F32" s="70"/>
      <c r="G32" s="70"/>
      <c r="H32" s="70"/>
      <c r="J32" s="92" t="s">
        <v>26</v>
      </c>
      <c r="K32" s="92"/>
      <c r="L32" s="93" t="str">
        <f>IF(OR(D28="",D29=""),"INTRODUCIR ZONA PORTES Y CANTIDAD DE CUERPOS DE ANDAMIOS",SUM(L30:P31))</f>
        <v>INTRODUCIR ZONA PORTES Y CANTIDAD DE CUERPOS DE ANDAMIOS</v>
      </c>
      <c r="M32" s="93"/>
      <c r="N32" s="93"/>
      <c r="O32" s="93"/>
      <c r="P32" s="93"/>
    </row>
    <row r="45" spans="4:13" ht="15" customHeight="1" x14ac:dyDescent="0.25">
      <c r="D45" s="10"/>
      <c r="E45" s="10"/>
    </row>
    <row r="46" spans="4:13" ht="15" customHeight="1" x14ac:dyDescent="0.25">
      <c r="F46" s="10"/>
      <c r="G46" s="10"/>
      <c r="H46" s="10"/>
      <c r="I46" s="10"/>
      <c r="J46" s="10"/>
      <c r="K46" s="10"/>
      <c r="L46" s="10"/>
      <c r="M46" s="10"/>
    </row>
    <row r="47" spans="4:13" ht="33" customHeight="1" x14ac:dyDescent="0.25"/>
  </sheetData>
  <sheetProtection password="EA1B" sheet="1" selectLockedCells="1"/>
  <mergeCells count="24">
    <mergeCell ref="J32:K32"/>
    <mergeCell ref="L32:P32"/>
    <mergeCell ref="D31:H31"/>
    <mergeCell ref="J29:K29"/>
    <mergeCell ref="J28:K28"/>
    <mergeCell ref="L28:P28"/>
    <mergeCell ref="J31:K31"/>
    <mergeCell ref="L31:P31"/>
    <mergeCell ref="C6:H6"/>
    <mergeCell ref="K12:O13"/>
    <mergeCell ref="B3:R4"/>
    <mergeCell ref="B15:R16"/>
    <mergeCell ref="J30:K30"/>
    <mergeCell ref="L30:P30"/>
    <mergeCell ref="B30:C30"/>
    <mergeCell ref="B18:H18"/>
    <mergeCell ref="J18:P18"/>
    <mergeCell ref="C19:H19"/>
    <mergeCell ref="K19:P19"/>
    <mergeCell ref="L29:P29"/>
    <mergeCell ref="B29:C29"/>
    <mergeCell ref="D29:H29"/>
    <mergeCell ref="B28:C28"/>
    <mergeCell ref="D28:H28"/>
  </mergeCells>
  <conditionalFormatting sqref="D31">
    <cfRule type="expression" dxfId="2" priority="4">
      <formula>$D$30=2</formula>
    </cfRule>
  </conditionalFormatting>
  <conditionalFormatting sqref="K21:P27">
    <cfRule type="cellIs" dxfId="1" priority="2" operator="greaterThan">
      <formula>0</formula>
    </cfRule>
  </conditionalFormatting>
  <conditionalFormatting sqref="C21:H26">
    <cfRule type="cellIs" dxfId="0" priority="1" operator="greaterThan">
      <formula>0</formula>
    </cfRule>
  </conditionalFormatting>
  <dataValidations xWindow="280" yWindow="702" count="4">
    <dataValidation type="custom" allowBlank="1" showErrorMessage="1" errorTitle="Con montaje" error="Solicitar cotización del servicio de montaje al equipo comercial." promptTitle="Con montaje" prompt="Solicitar cotización del servicio de montaje al equipo comercial." sqref="D30" xr:uid="{FFC10120-C5D9-467B-A0F7-68674BE1E013}">
      <formula1>1</formula1>
    </dataValidation>
    <dataValidation type="list" allowBlank="1" showInputMessage="1" showErrorMessage="1" sqref="D28:H28" xr:uid="{F0B54BC9-9F02-420E-85F9-D3BA2D1423BF}">
      <formula1>Listazona</formula1>
    </dataValidation>
    <dataValidation type="whole" allowBlank="1" showInputMessage="1" showErrorMessage="1" errorTitle="DATOS INCORRECTOS" error="INSERTAR UN Nº ENTERO ENTRE 0 A 10000 UD." sqref="C21:H26" xr:uid="{823C5C51-84CF-4685-A9DE-3878CD3736FE}">
      <formula1>0</formula1>
      <formula2>10000</formula2>
    </dataValidation>
    <dataValidation type="decimal" allowBlank="1" showInputMessage="1" showErrorMessage="1" errorTitle="Error información introducidad" error="Introducir valor entre 1 y 10000." sqref="L29:P29" xr:uid="{38BF559F-8860-45AE-9BE4-92546FF0AE6D}">
      <formula1>1</formula1>
      <formula2>10000</formula2>
    </dataValidation>
  </dataValidations>
  <pageMargins left="0.7" right="0.7" top="0.75" bottom="0.75" header="0.511811023622047" footer="0.511811023622047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3</xdr:col>
                    <xdr:colOff>133350</xdr:colOff>
                    <xdr:row>29</xdr:row>
                    <xdr:rowOff>142875</xdr:rowOff>
                  </from>
                  <to>
                    <xdr:col>4</xdr:col>
                    <xdr:colOff>238125</xdr:colOff>
                    <xdr:row>29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 altText="Con montaje (SOLICITAR COTIZACIÓN AL EQUIPO COMERCIAL)">
                <anchor moveWithCells="1">
                  <from>
                    <xdr:col>4</xdr:col>
                    <xdr:colOff>381000</xdr:colOff>
                    <xdr:row>29</xdr:row>
                    <xdr:rowOff>123825</xdr:rowOff>
                  </from>
                  <to>
                    <xdr:col>5</xdr:col>
                    <xdr:colOff>666750</xdr:colOff>
                    <xdr:row>29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C668B-BE22-4DAF-8F10-7D044B7DBE1F}">
  <dimension ref="A3:G28"/>
  <sheetViews>
    <sheetView workbookViewId="0">
      <selection activeCell="A21" sqref="A21"/>
    </sheetView>
  </sheetViews>
  <sheetFormatPr baseColWidth="10" defaultRowHeight="15" x14ac:dyDescent="0.25"/>
  <cols>
    <col min="1" max="1" width="16.5703125" customWidth="1"/>
  </cols>
  <sheetData>
    <row r="3" spans="1:7" x14ac:dyDescent="0.25">
      <c r="A3" s="5" t="s">
        <v>23</v>
      </c>
      <c r="B3" s="6" t="s">
        <v>1</v>
      </c>
      <c r="C3" s="6" t="s">
        <v>2</v>
      </c>
      <c r="D3" s="6" t="s">
        <v>3</v>
      </c>
      <c r="E3" s="7" t="s">
        <v>4</v>
      </c>
      <c r="F3" s="7" t="s">
        <v>5</v>
      </c>
      <c r="G3" s="7" t="s">
        <v>6</v>
      </c>
    </row>
    <row r="4" spans="1:7" x14ac:dyDescent="0.25">
      <c r="A4" s="8" t="s">
        <v>1</v>
      </c>
      <c r="B4" s="8">
        <v>360</v>
      </c>
      <c r="C4" s="9">
        <v>300</v>
      </c>
      <c r="D4" s="9">
        <v>240</v>
      </c>
      <c r="E4" s="9">
        <v>180</v>
      </c>
      <c r="F4" s="9">
        <v>120</v>
      </c>
      <c r="G4" s="9">
        <v>58.4</v>
      </c>
    </row>
    <row r="5" spans="1:7" x14ac:dyDescent="0.25">
      <c r="A5" s="8" t="s">
        <v>2</v>
      </c>
      <c r="B5" s="8">
        <v>300</v>
      </c>
      <c r="C5" s="9">
        <v>250</v>
      </c>
      <c r="D5" s="9">
        <v>250</v>
      </c>
      <c r="E5" s="9">
        <v>150</v>
      </c>
      <c r="F5" s="9">
        <v>100</v>
      </c>
      <c r="G5" s="9">
        <v>56</v>
      </c>
    </row>
    <row r="6" spans="1:7" x14ac:dyDescent="0.25">
      <c r="A6" s="8" t="s">
        <v>3</v>
      </c>
      <c r="B6" s="8">
        <v>240</v>
      </c>
      <c r="C6" s="9">
        <v>200</v>
      </c>
      <c r="D6" s="9">
        <v>160</v>
      </c>
      <c r="E6" s="9">
        <v>120</v>
      </c>
      <c r="F6" s="9">
        <v>80</v>
      </c>
      <c r="G6" s="9">
        <v>57</v>
      </c>
    </row>
    <row r="7" spans="1:7" x14ac:dyDescent="0.25">
      <c r="A7" s="8" t="s">
        <v>4</v>
      </c>
      <c r="B7" s="8">
        <v>180</v>
      </c>
      <c r="C7" s="9">
        <v>140</v>
      </c>
      <c r="D7" s="9">
        <v>120</v>
      </c>
      <c r="E7" s="9">
        <v>90</v>
      </c>
      <c r="F7" s="9">
        <v>60</v>
      </c>
      <c r="G7" s="9">
        <v>43.8</v>
      </c>
    </row>
    <row r="8" spans="1:7" x14ac:dyDescent="0.25">
      <c r="A8" s="8" t="s">
        <v>5</v>
      </c>
      <c r="B8" s="8">
        <v>120</v>
      </c>
      <c r="C8" s="9">
        <v>100</v>
      </c>
      <c r="D8" s="9">
        <v>80</v>
      </c>
      <c r="E8" s="9">
        <v>60</v>
      </c>
      <c r="F8" s="9">
        <v>40</v>
      </c>
      <c r="G8" s="9">
        <v>30</v>
      </c>
    </row>
    <row r="9" spans="1:7" x14ac:dyDescent="0.25">
      <c r="A9" s="8" t="s">
        <v>6</v>
      </c>
      <c r="B9" s="8">
        <v>87.6</v>
      </c>
      <c r="C9" s="9">
        <v>65.400000000000006</v>
      </c>
      <c r="D9" s="9">
        <v>58.4</v>
      </c>
      <c r="E9" s="9">
        <v>43.8</v>
      </c>
      <c r="F9" s="9">
        <v>40</v>
      </c>
      <c r="G9" s="9">
        <v>28</v>
      </c>
    </row>
    <row r="11" spans="1:7" x14ac:dyDescent="0.25">
      <c r="A11" s="5" t="s">
        <v>24</v>
      </c>
      <c r="B11" s="6" t="s">
        <v>1</v>
      </c>
      <c r="C11" s="6" t="s">
        <v>2</v>
      </c>
      <c r="D11" s="6" t="s">
        <v>3</v>
      </c>
      <c r="E11" s="7" t="s">
        <v>4</v>
      </c>
      <c r="F11" s="7" t="s">
        <v>5</v>
      </c>
      <c r="G11" s="7" t="s">
        <v>6</v>
      </c>
    </row>
    <row r="12" spans="1:7" x14ac:dyDescent="0.25">
      <c r="A12" s="8" t="s">
        <v>1</v>
      </c>
      <c r="B12" s="8">
        <f>PRESUPUESTOS!C21*'TABLA KG'!B4</f>
        <v>0</v>
      </c>
      <c r="C12" s="8">
        <f>PRESUPUESTOS!D21*'TABLA KG'!C4</f>
        <v>0</v>
      </c>
      <c r="D12" s="8">
        <f>PRESUPUESTOS!E21*'TABLA KG'!D4</f>
        <v>0</v>
      </c>
      <c r="E12" s="8">
        <f>PRESUPUESTOS!F21*'TABLA KG'!E4</f>
        <v>0</v>
      </c>
      <c r="F12" s="8">
        <f>PRESUPUESTOS!G21*'TABLA KG'!F4</f>
        <v>0</v>
      </c>
      <c r="G12" s="8">
        <f>PRESUPUESTOS!H21*'TABLA KG'!G4</f>
        <v>0</v>
      </c>
    </row>
    <row r="13" spans="1:7" x14ac:dyDescent="0.25">
      <c r="A13" s="8" t="s">
        <v>2</v>
      </c>
      <c r="B13" s="8">
        <f>PRESUPUESTOS!C22*'TABLA KG'!B5</f>
        <v>0</v>
      </c>
      <c r="C13" s="8">
        <f>PRESUPUESTOS!D22*'TABLA KG'!C5</f>
        <v>0</v>
      </c>
      <c r="D13" s="8">
        <f>PRESUPUESTOS!E22*'TABLA KG'!D5</f>
        <v>0</v>
      </c>
      <c r="E13" s="8">
        <f>PRESUPUESTOS!F22*'TABLA KG'!E5</f>
        <v>0</v>
      </c>
      <c r="F13" s="8">
        <f>PRESUPUESTOS!G22*'TABLA KG'!F5</f>
        <v>0</v>
      </c>
      <c r="G13" s="8">
        <f>PRESUPUESTOS!H22*'TABLA KG'!G5</f>
        <v>0</v>
      </c>
    </row>
    <row r="14" spans="1:7" x14ac:dyDescent="0.25">
      <c r="A14" s="8" t="s">
        <v>3</v>
      </c>
      <c r="B14" s="8">
        <f>PRESUPUESTOS!C23*'TABLA KG'!B6</f>
        <v>0</v>
      </c>
      <c r="C14" s="8">
        <f>PRESUPUESTOS!D23*'TABLA KG'!C6</f>
        <v>0</v>
      </c>
      <c r="D14" s="8">
        <f>PRESUPUESTOS!E23*'TABLA KG'!D6</f>
        <v>0</v>
      </c>
      <c r="E14" s="8">
        <f>PRESUPUESTOS!F23*'TABLA KG'!E6</f>
        <v>0</v>
      </c>
      <c r="F14" s="8">
        <f>PRESUPUESTOS!G23*'TABLA KG'!F6</f>
        <v>0</v>
      </c>
      <c r="G14" s="8">
        <f>PRESUPUESTOS!H23*'TABLA KG'!G6</f>
        <v>0</v>
      </c>
    </row>
    <row r="15" spans="1:7" x14ac:dyDescent="0.25">
      <c r="A15" s="8" t="s">
        <v>4</v>
      </c>
      <c r="B15" s="8">
        <f>PRESUPUESTOS!C24*'TABLA KG'!B7</f>
        <v>0</v>
      </c>
      <c r="C15" s="8">
        <f>PRESUPUESTOS!D24*'TABLA KG'!C7</f>
        <v>0</v>
      </c>
      <c r="D15" s="8">
        <f>PRESUPUESTOS!E24*'TABLA KG'!D7</f>
        <v>0</v>
      </c>
      <c r="E15" s="8">
        <f>PRESUPUESTOS!F24*'TABLA KG'!E7</f>
        <v>0</v>
      </c>
      <c r="F15" s="8">
        <f>PRESUPUESTOS!G24*'TABLA KG'!F7</f>
        <v>0</v>
      </c>
      <c r="G15" s="8">
        <f>PRESUPUESTOS!H24*'TABLA KG'!G7</f>
        <v>0</v>
      </c>
    </row>
    <row r="16" spans="1:7" x14ac:dyDescent="0.25">
      <c r="A16" s="8" t="s">
        <v>5</v>
      </c>
      <c r="B16" s="8">
        <f>PRESUPUESTOS!C25*'TABLA KG'!B8</f>
        <v>0</v>
      </c>
      <c r="C16" s="8">
        <f>PRESUPUESTOS!D25*'TABLA KG'!C8</f>
        <v>0</v>
      </c>
      <c r="D16" s="8">
        <f>PRESUPUESTOS!E25*'TABLA KG'!D8</f>
        <v>0</v>
      </c>
      <c r="E16" s="8">
        <f>PRESUPUESTOS!F25*'TABLA KG'!E8</f>
        <v>0</v>
      </c>
      <c r="F16" s="8">
        <f>PRESUPUESTOS!G25*'TABLA KG'!F8</f>
        <v>0</v>
      </c>
      <c r="G16" s="8">
        <f>PRESUPUESTOS!H25*'TABLA KG'!G8</f>
        <v>0</v>
      </c>
    </row>
    <row r="17" spans="1:7" x14ac:dyDescent="0.25">
      <c r="A17" s="8" t="s">
        <v>6</v>
      </c>
      <c r="B17" s="8">
        <f>PRESUPUESTOS!C26*'TABLA KG'!B9</f>
        <v>0</v>
      </c>
      <c r="C17" s="8">
        <f>PRESUPUESTOS!D26*'TABLA KG'!C9</f>
        <v>0</v>
      </c>
      <c r="D17" s="8">
        <f>PRESUPUESTOS!E26*'TABLA KG'!D9</f>
        <v>0</v>
      </c>
      <c r="E17" s="8">
        <f>PRESUPUESTOS!F26*'TABLA KG'!E9</f>
        <v>0</v>
      </c>
      <c r="F17" s="8">
        <f>PRESUPUESTOS!G26*'TABLA KG'!F9</f>
        <v>0</v>
      </c>
      <c r="G17" s="8">
        <f>PRESUPUESTOS!H26*'TABLA KG'!G9</f>
        <v>0</v>
      </c>
    </row>
    <row r="21" spans="1:7" x14ac:dyDescent="0.25">
      <c r="A21" s="15" t="s">
        <v>9</v>
      </c>
      <c r="B21" s="3">
        <v>2</v>
      </c>
    </row>
    <row r="22" spans="1:7" ht="30" x14ac:dyDescent="0.25">
      <c r="A22" s="15" t="s">
        <v>15</v>
      </c>
      <c r="B22" s="3">
        <v>3</v>
      </c>
    </row>
    <row r="23" spans="1:7" ht="30" x14ac:dyDescent="0.25">
      <c r="A23" s="15" t="s">
        <v>16</v>
      </c>
      <c r="B23" s="3">
        <v>4</v>
      </c>
    </row>
    <row r="24" spans="1:7" x14ac:dyDescent="0.25">
      <c r="A24" s="15" t="s">
        <v>10</v>
      </c>
      <c r="B24" s="3">
        <v>5</v>
      </c>
    </row>
    <row r="25" spans="1:7" ht="30" x14ac:dyDescent="0.25">
      <c r="A25" s="15" t="s">
        <v>17</v>
      </c>
      <c r="B25" s="3">
        <v>6</v>
      </c>
    </row>
    <row r="26" spans="1:7" ht="45" x14ac:dyDescent="0.25">
      <c r="A26" s="15" t="s">
        <v>18</v>
      </c>
      <c r="B26" s="3">
        <v>7</v>
      </c>
    </row>
    <row r="27" spans="1:7" ht="45" x14ac:dyDescent="0.25">
      <c r="A27" s="15" t="s">
        <v>19</v>
      </c>
      <c r="B27" s="3">
        <v>8</v>
      </c>
    </row>
    <row r="28" spans="1:7" ht="30" x14ac:dyDescent="0.25">
      <c r="A28" s="15" t="s">
        <v>20</v>
      </c>
      <c r="B28" s="3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PRESUPUESTOS</vt:lpstr>
      <vt:lpstr>TABLA KG</vt:lpstr>
      <vt:lpstr>Listazona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Tocino arroyo</dc:creator>
  <dc:description/>
  <cp:lastModifiedBy>PC</cp:lastModifiedBy>
  <cp:revision>9</cp:revision>
  <dcterms:created xsi:type="dcterms:W3CDTF">2025-07-31T06:01:46Z</dcterms:created>
  <dcterms:modified xsi:type="dcterms:W3CDTF">2025-09-10T08:13:26Z</dcterms:modified>
  <dc:language>es-ES</dc:language>
</cp:coreProperties>
</file>